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ites\Conteúdo Acesso a Informação\7. Demonstrativos Financeiros\7.1. Demonstrativo Financeiro Contratual\VERSÃO COMPLETA - EXCEL E PDF\"/>
    </mc:Choice>
  </mc:AlternateContent>
  <xr:revisionPtr revIDLastSave="0" documentId="13_ncr:1_{36CB75B2-6047-4DB5-90A7-C75148FFBA98}" xr6:coauthVersionLast="47" xr6:coauthVersionMax="47" xr10:uidLastSave="{00000000-0000-0000-0000-000000000000}"/>
  <bookViews>
    <workbookView xWindow="-92" yWindow="0" windowWidth="11243" windowHeight="11831" xr2:uid="{00000000-000D-0000-FFFF-FFFF00000000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B17" i="1" l="1"/>
  <c r="B11" i="1"/>
  <c r="B9" i="1"/>
  <c r="B8" i="1"/>
  <c r="B13" i="1"/>
  <c r="C17" i="1"/>
  <c r="B16" i="1" l="1"/>
  <c r="B15" i="1"/>
  <c r="B14" i="1"/>
  <c r="B12" i="1"/>
  <c r="C13" i="1" l="1"/>
  <c r="C12" i="1"/>
  <c r="C11" i="1"/>
  <c r="C10" i="1" l="1"/>
  <c r="C9" i="1"/>
  <c r="C8" i="1"/>
  <c r="C7" i="1"/>
  <c r="B7" i="1"/>
  <c r="E18" i="1" l="1"/>
  <c r="E14" i="1" l="1"/>
  <c r="E10" i="1" l="1"/>
  <c r="E17" i="1" l="1"/>
  <c r="E16" i="1"/>
  <c r="E15" i="1"/>
  <c r="E13" i="1"/>
  <c r="E12" i="1"/>
  <c r="E11" i="1"/>
  <c r="E9" i="1"/>
  <c r="E8" i="1"/>
  <c r="E7" i="1"/>
</calcChain>
</file>

<file path=xl/sharedStrings.xml><?xml version="1.0" encoding="utf-8"?>
<sst xmlns="http://schemas.openxmlformats.org/spreadsheetml/2006/main" count="18" uniqueCount="18">
  <si>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</si>
  <si>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</si>
  <si>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</si>
  <si>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</si>
  <si>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</si>
  <si>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</si>
  <si>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</si>
  <si>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</si>
  <si>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</si>
  <si>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</si>
  <si>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</si>
  <si>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</si>
  <si>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</si>
  <si>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</si>
  <si>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</si>
  <si>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</si>
  <si>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</si>
  <si>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WEBSASS/SMS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</si>
</sst>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4" fontId="0" fillId="0" borderId="1" xfId="0" applyNumberFormat="1" applyBorder="1"/>
    <xf numFmtId="4" fontId="0" fillId="0" borderId="0" xfId="0" applyNumberFormat="1"/>
    <xf numFmtId="44" fontId="0" fillId="0" borderId="0" xfId="0" applyNumberFormat="1"/>
    <xf numFmtId="43" fontId="0" fillId="0" borderId="0" xfId="1" applyFont="1"/>
    <xf numFmtId="44" fontId="0" fillId="0" borderId="1" xfId="2" applyFont="1" applyBorder="1"/>
    <xf numFmtId="44" fontId="0" fillId="0" borderId="0" xfId="2" applyFont="1"/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43" fontId="3" fillId="0" borderId="0" xfId="1" applyFont="1"/>
    <xf numFmtId="44" fontId="0" fillId="0" borderId="0" xfId="2" applyFont="1" applyAlignment="1">
      <alignment wrapText="1"/>
    </xf>
    <xf numFmtId="8" fontId="0" fillId="0" borderId="0" xfId="0" applyNumberFormat="1"/>
    <xf numFmtId="8" fontId="0" fillId="0" borderId="0" xfId="2" applyNumberFormat="1" applyFont="1"/>
    <xf numFmtId="0" fontId="1" fillId="0" borderId="0" xfId="0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57150</xdr:rowOff>
    </xdr:from>
    <xdr:to>
      <xdr:col>4</xdr:col>
      <xdr:colOff>1038225</xdr:colOff>
      <xdr:row>3</xdr:row>
      <xdr:rowOff>170908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FDD498AC-B101-47BD-B9CC-9012E109AFB4}"/>
            </a:ext>
          </a:extLst>
        </xdr:cNvPr>
        <xdr:cNvGrpSpPr/>
      </xdr:nvGrpSpPr>
      <xdr:grpSpPr>
        <a:xfrm>
          <a:off x="285750" y="57150"/>
          <a:ext cx="5864987" cy="674590"/>
          <a:chOff x="1612841" y="249009"/>
          <a:chExt cx="8021629" cy="100937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7AB7932A-3340-47DC-91A2-298514AA5615}"/>
              </a:ext>
            </a:extLst>
          </xdr:cNvPr>
          <xdr:cNvSpPr txBox="1"/>
        </xdr:nvSpPr>
        <xdr:spPr>
          <a:xfrm>
            <a:off x="1908893" y="638146"/>
            <a:ext cx="699215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SUPERV TECNICA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SAÚDE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BUTANTÃ - ANO 2024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715823B9-30FC-4E9B-8BE9-08832D36D3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DCA701ED-2DCB-4B47-974A-607CD88F19B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2E60E4EE-3402-4543-AB73-F3A1FACB13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8"/>
  <sheetViews>
    <sheetView showGridLines="0" tabSelected="1" topLeftCell="A5" zoomScale="90" zoomScaleNormal="90" workbookViewId="0">
      <selection activeCell="C17" sqref="C17"/>
    </sheetView>
  </sheetViews>
  <sheetFormatPr defaultRowHeight="14.4" x14ac:dyDescent="0.3"/>
  <cols>
    <col min="1" max="1" width="11" customWidth="1"/>
    <col min="2" max="2" width="19.69921875" customWidth="1"/>
    <col min="3" max="3" width="20.09765625" customWidth="1"/>
    <col min="4" max="4" width="19.09765625" customWidth="1"/>
    <col min="5" max="5" width="19.296875" customWidth="1"/>
    <col min="6" max="6" width="13.3984375" customWidth="1"/>
    <col min="8" max="8" width="18.69921875" style="8" customWidth="1"/>
  </cols>
  <sheetData>
    <row r="2" spans="1:17" x14ac:dyDescent="0.3">
      <c r="A2" s="16"/>
      <c r="B2" s="16"/>
      <c r="C2" s="16"/>
      <c r="D2" s="16"/>
      <c r="E2" s="16"/>
    </row>
    <row r="3" spans="1:17" x14ac:dyDescent="0.3">
      <c r="A3" s="16"/>
      <c r="B3" s="16"/>
      <c r="C3" s="16"/>
      <c r="D3" s="16"/>
      <c r="E3" s="16"/>
    </row>
    <row r="4" spans="1:17" ht="32.25" customHeight="1" x14ac:dyDescent="0.3">
      <c r="A4" s="16" t="s">
        <v>16</v>
      </c>
      <c r="B4" s="16"/>
      <c r="C4" s="16"/>
      <c r="D4" s="16"/>
      <c r="E4" s="16"/>
    </row>
    <row r="6" spans="1:17" x14ac:dyDescent="0.3">
      <c r="A6" s="10">
        <v>2024</v>
      </c>
      <c r="B6" s="10" t="s">
        <v>12</v>
      </c>
      <c r="C6" s="10" t="s">
        <v>13</v>
      </c>
      <c r="D6" s="10" t="s">
        <v>14</v>
      </c>
      <c r="E6" s="10" t="s">
        <v>15</v>
      </c>
      <c r="F6" s="4"/>
      <c r="G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3">
      <c r="A7" s="1" t="s">
        <v>0</v>
      </c>
      <c r="B7" s="2">
        <f>22836303.75+3334726.95</f>
        <v>26171030.699999999</v>
      </c>
      <c r="C7" s="3">
        <f>21726340.99+3688960+41850</f>
        <v>25457150.989999998</v>
      </c>
      <c r="D7" s="3">
        <v>0</v>
      </c>
      <c r="E7" s="7">
        <f t="shared" ref="E7:E17" si="0">(B7-D7)-C7</f>
        <v>713879.71000000089</v>
      </c>
      <c r="F7" s="6"/>
    </row>
    <row r="8" spans="1:17" x14ac:dyDescent="0.3">
      <c r="A8" s="1" t="s">
        <v>1</v>
      </c>
      <c r="B8" s="2">
        <f>22966303.75</f>
        <v>22966303.75</v>
      </c>
      <c r="C8" s="3">
        <f>17589843.76+4151480</f>
        <v>21741323.760000002</v>
      </c>
      <c r="D8" s="3">
        <v>0</v>
      </c>
      <c r="E8" s="7">
        <f t="shared" si="0"/>
        <v>1224979.9899999984</v>
      </c>
      <c r="F8" s="6"/>
    </row>
    <row r="9" spans="1:17" x14ac:dyDescent="0.3">
      <c r="A9" s="1" t="s">
        <v>2</v>
      </c>
      <c r="B9" s="2">
        <f>22837998.93+516247.9+33369.22+750677.6+713063.78+1262819.5+69600</f>
        <v>26183776.93</v>
      </c>
      <c r="C9" s="3">
        <f>512446.3+21704183.8+130000</f>
        <v>22346630.100000001</v>
      </c>
      <c r="D9" s="3">
        <v>0</v>
      </c>
      <c r="E9" s="7">
        <f t="shared" si="0"/>
        <v>3837146.8299999982</v>
      </c>
      <c r="F9" s="6"/>
    </row>
    <row r="10" spans="1:17" x14ac:dyDescent="0.3">
      <c r="A10" s="1" t="s">
        <v>3</v>
      </c>
      <c r="B10" s="2">
        <f>22837998.93+1983376.16+33369.22+737909.6+3597302.61+676305.14+1169328.15+69456.59+362856.79+1859641.28+37500</f>
        <v>33365044.469999999</v>
      </c>
      <c r="C10" s="3">
        <f>28917227.05+4212568+23700</f>
        <v>33153495.050000001</v>
      </c>
      <c r="D10" s="3">
        <v>0</v>
      </c>
      <c r="E10" s="7">
        <f>(B10-D10)-C10</f>
        <v>211549.41999999806</v>
      </c>
      <c r="F10" s="6"/>
      <c r="H10" s="14"/>
    </row>
    <row r="11" spans="1:17" x14ac:dyDescent="0.3">
      <c r="A11" s="1" t="s">
        <v>4</v>
      </c>
      <c r="B11" s="2">
        <f>22837998.93+1983376.16+33369.22+737909.6+2473061.08+676305.14+1169328.15+362856.79+2068698.12+274453.46</f>
        <v>32617356.650000002</v>
      </c>
      <c r="C11" s="3">
        <f>29070915.57+4212568+20991.93</f>
        <v>33304475.5</v>
      </c>
      <c r="D11" s="3">
        <v>0</v>
      </c>
      <c r="E11" s="7">
        <f t="shared" si="0"/>
        <v>-687118.84999999776</v>
      </c>
      <c r="F11" s="6"/>
      <c r="H11" s="15"/>
    </row>
    <row r="12" spans="1:17" x14ac:dyDescent="0.3">
      <c r="A12" s="1" t="s">
        <v>5</v>
      </c>
      <c r="B12" s="2">
        <f>22837998.93+1983376.16+2473061.08+2068698.12+714994.22+33369.22+676305.14+737909.6+1169328.15+274453.46+900312.46+7930.44+155623.35</f>
        <v>34033360.329999998</v>
      </c>
      <c r="C12" s="3">
        <f>24748888.06+6829480.11+900312.46</f>
        <v>32478680.629999999</v>
      </c>
      <c r="D12" s="3">
        <v>0</v>
      </c>
      <c r="E12" s="7">
        <f t="shared" si="0"/>
        <v>1554679.6999999993</v>
      </c>
      <c r="F12" s="6"/>
    </row>
    <row r="13" spans="1:17" x14ac:dyDescent="0.3">
      <c r="A13" s="1" t="s">
        <v>6</v>
      </c>
      <c r="B13" s="2">
        <f>22837998.93+451007.25+1983376.16+2473061.08+274453.46+6180.44+63643+737909.6+676305.14+1169328.15+33369.22+155623.35+2055802.66</f>
        <v>32918058.440000005</v>
      </c>
      <c r="C13" s="3">
        <f>18917121.36+9296110.89</f>
        <v>28213232.25</v>
      </c>
      <c r="D13" s="3">
        <v>0</v>
      </c>
      <c r="E13" s="7">
        <f t="shared" si="0"/>
        <v>4704826.1900000051</v>
      </c>
      <c r="F13" s="6"/>
    </row>
    <row r="14" spans="1:17" x14ac:dyDescent="0.3">
      <c r="A14" s="1" t="s">
        <v>7</v>
      </c>
      <c r="B14" s="2">
        <f>22837998.93+1983376.16+2473061.08+274453.46+451007.25+44880+6180.44+33369.22+430129.78+707790.25+831099.52</f>
        <v>30073346.090000004</v>
      </c>
      <c r="C14" s="3">
        <v>26214464.23</v>
      </c>
      <c r="D14" s="3">
        <v>0</v>
      </c>
      <c r="E14" s="7">
        <f>(B14-D14)-C14</f>
        <v>3858881.8600000031</v>
      </c>
      <c r="F14" s="6"/>
    </row>
    <row r="15" spans="1:17" x14ac:dyDescent="0.3">
      <c r="A15" s="1" t="s">
        <v>8</v>
      </c>
      <c r="B15" s="2">
        <f>28104326.54+323714.16+511398.42+225156.94</f>
        <v>29164596.060000002</v>
      </c>
      <c r="C15" s="3">
        <v>28717318.920000002</v>
      </c>
      <c r="D15" s="3">
        <v>0</v>
      </c>
      <c r="E15" s="7">
        <f t="shared" si="0"/>
        <v>447277.1400000006</v>
      </c>
      <c r="F15" s="12"/>
    </row>
    <row r="16" spans="1:17" x14ac:dyDescent="0.3">
      <c r="A16" s="1" t="s">
        <v>9</v>
      </c>
      <c r="B16" s="2">
        <f>28104326.54+277141.3+66778.41+46085.2</f>
        <v>28494331.449999999</v>
      </c>
      <c r="C16" s="3">
        <v>24632328</v>
      </c>
      <c r="D16" s="3">
        <v>0</v>
      </c>
      <c r="E16" s="7">
        <f>(B16-D16)-C16</f>
        <v>3862003.4499999993</v>
      </c>
      <c r="F16" s="6"/>
    </row>
    <row r="17" spans="1:8" x14ac:dyDescent="0.3">
      <c r="A17" s="1" t="s">
        <v>10</v>
      </c>
      <c r="B17" s="2">
        <f>28104326.54+277141.3+66778.41+31208.06+46085.2+94063.18</f>
        <v>28619602.689999998</v>
      </c>
      <c r="C17" s="3">
        <f>26620375.41+277141.3+66778.41+31208.06+33369.22+317327.34+430129.78+707790.25+831099.52+2055802.66</f>
        <v>31371021.949999999</v>
      </c>
      <c r="D17" s="3">
        <v>0</v>
      </c>
      <c r="E17" s="7">
        <f t="shared" si="0"/>
        <v>-2751419.2600000016</v>
      </c>
      <c r="F17" s="6"/>
    </row>
    <row r="18" spans="1:8" x14ac:dyDescent="0.3">
      <c r="A18" s="1" t="s">
        <v>11</v>
      </c>
      <c r="B18" s="2"/>
      <c r="C18" s="3"/>
      <c r="D18" s="3">
        <v>0</v>
      </c>
      <c r="E18" s="7">
        <f>(B18-D18)-C18</f>
        <v>0</v>
      </c>
      <c r="F18" s="6"/>
    </row>
    <row r="19" spans="1:8" x14ac:dyDescent="0.3">
      <c r="B19" s="11"/>
      <c r="C19" s="11"/>
      <c r="D19" s="11"/>
      <c r="E19" s="11"/>
      <c r="F19" s="4"/>
      <c r="H19" s="13"/>
    </row>
    <row r="20" spans="1:8" x14ac:dyDescent="0.3">
      <c r="E20" s="8"/>
      <c r="F20" s="4"/>
    </row>
    <row r="21" spans="1:8" x14ac:dyDescent="0.3">
      <c r="A21" s="9" t="s">
        <v>17</v>
      </c>
      <c r="D21" s="8"/>
      <c r="E21" s="8"/>
      <c r="F21" s="4"/>
    </row>
    <row r="22" spans="1:8" x14ac:dyDescent="0.3">
      <c r="E22" s="8"/>
      <c r="F22" s="4"/>
    </row>
    <row r="23" spans="1:8" x14ac:dyDescent="0.3">
      <c r="D23" s="5"/>
      <c r="E23" s="8"/>
      <c r="F23" s="4"/>
    </row>
    <row r="24" spans="1:8" x14ac:dyDescent="0.3">
      <c r="B24" s="8"/>
      <c r="E24" s="8"/>
      <c r="F24" s="4"/>
    </row>
    <row r="25" spans="1:8" x14ac:dyDescent="0.3">
      <c r="B25" s="5"/>
      <c r="D25" s="4"/>
      <c r="E25" s="8"/>
      <c r="F25" s="4"/>
    </row>
    <row r="26" spans="1:8" x14ac:dyDescent="0.3">
      <c r="D26" s="5"/>
      <c r="E26" s="8"/>
      <c r="F26" s="4"/>
    </row>
    <row r="27" spans="1:8" x14ac:dyDescent="0.3">
      <c r="E27" s="8"/>
      <c r="F27" s="4"/>
    </row>
    <row r="28" spans="1:8" x14ac:dyDescent="0.3">
      <c r="B28" s="8"/>
    </row>
  </sheetData>
  <mergeCells count="3">
    <mergeCell ref="A2:E2"/>
    <mergeCell ref="A4:E4"/>
    <mergeCell ref="A3:E3"/>
  </mergeCells>
  <printOptions horizontalCentered="1"/>
  <pageMargins left="0.34" right="0.34" top="0.61" bottom="0.6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Priscila Gimenez Aguilar</cp:lastModifiedBy>
  <cp:lastPrinted>2022-09-15T17:51:44Z</cp:lastPrinted>
  <dcterms:created xsi:type="dcterms:W3CDTF">2018-08-24T20:28:36Z</dcterms:created>
  <dcterms:modified xsi:type="dcterms:W3CDTF">2024-12-13T17:33:44Z</dcterms:modified>
</cp:coreProperties>
</file>